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 firstSheet="1" activeTab="5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3" i="19" l="1"/>
  <c r="B3" i="18" l="1"/>
  <c r="C3" i="18"/>
  <c r="B3" i="22"/>
  <c r="D3" i="20"/>
  <c r="D3" i="21"/>
  <c r="C3" i="19"/>
  <c r="D3" i="19" s="1"/>
  <c r="C3" i="23" s="1"/>
  <c r="D3" i="22"/>
  <c r="C3" i="20"/>
  <c r="C3" i="22"/>
  <c r="B3" i="21"/>
  <c r="C3" i="21"/>
  <c r="A3" i="22"/>
  <c r="A3" i="20"/>
  <c r="A3" i="21"/>
  <c r="A3" i="18"/>
  <c r="A3" i="23" s="1"/>
  <c r="A3" i="19"/>
  <c r="B3" i="20"/>
  <c r="D3" i="18"/>
  <c r="E3" i="18" l="1"/>
  <c r="B3" i="23" s="1"/>
  <c r="E3" i="22"/>
  <c r="F3" i="23" s="1"/>
  <c r="E3" i="21"/>
  <c r="E3" i="23" s="1"/>
  <c r="E3" i="20"/>
  <c r="D3" i="23" s="1"/>
  <c r="G3" i="23" l="1"/>
</calcChain>
</file>

<file path=xl/sharedStrings.xml><?xml version="1.0" encoding="utf-8"?>
<sst xmlns="http://schemas.openxmlformats.org/spreadsheetml/2006/main" count="119" uniqueCount="59">
  <si>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</si>
  <si>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</si>
  <si>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</si>
  <si>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</si>
  <si>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</si>
  <si>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</si>
  <si>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</si>
  <si>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</si>
  <si>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</si>
  <si>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</si>
  <si>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</si>
  <si>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</si>
  <si>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</si>
  <si>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</si>
  <si>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</si>
  <si>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</si>
  <si>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</si>
  <si>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</si>
  <si>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</si>
  <si>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</si>
  <si>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</si>
  <si>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</si>
  <si>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</si>
  <si>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</si>
  <si>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</si>
  <si>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</si>
  <si>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</si>
  <si>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</si>
  <si>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</si>
  <si>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</si>
  <si>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</si>
  <si>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</si>
  <si>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</si>
  <si>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</si>
  <si>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</si>
  <si>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</si>
  <si>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</si>
  <si>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</si>
  <si>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</si>
  <si>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</si>
  <si>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</si>
  <si>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</si>
  <si>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</si>
  <si>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</si>
  <si>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</si>
  <si>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Больше-Арбайский детский сад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</si>
  <si>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</si>
  <si>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</si>
  <si>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</si>
  <si>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</si>
  <si>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доступности, позволяющих инвалидам получать услуги наравне с другими (от одного до четырех)</t>
  </si>
  <si>
    <t>Количество условий доступности организации для инвалидов (от одного до четырех)</t>
  </si>
  <si>
    <t>40</t>
  </si>
  <si>
    <t>60</t>
  </si>
  <si>
    <t>11</t>
  </si>
  <si>
    <t>10</t>
  </si>
  <si>
    <t>8</t>
  </si>
  <si>
    <t>9</t>
  </si>
  <si>
    <t xml:space="preserve"> Результаты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</si>
</sst>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590"/>
  <sheetViews>
    <sheetView topLeftCell="Z1" workbookViewId="0">
      <selection activeCell="AC34" sqref="AC34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5" t="s">
        <v>1</v>
      </c>
      <c r="G1" s="34"/>
      <c r="H1" s="8" t="s">
        <v>3</v>
      </c>
      <c r="I1" s="35" t="s">
        <v>1</v>
      </c>
      <c r="J1" s="34"/>
      <c r="K1" s="36" t="s">
        <v>2</v>
      </c>
      <c r="L1" s="34"/>
      <c r="M1" s="33" t="s">
        <v>1</v>
      </c>
      <c r="N1" s="34"/>
      <c r="O1" s="6" t="s">
        <v>5</v>
      </c>
      <c r="P1" s="35" t="s">
        <v>1</v>
      </c>
      <c r="Q1" s="34"/>
      <c r="R1" s="6" t="s">
        <v>7</v>
      </c>
      <c r="S1" s="35" t="s">
        <v>1</v>
      </c>
      <c r="T1" s="34"/>
      <c r="U1" s="35" t="s">
        <v>4</v>
      </c>
      <c r="V1" s="34"/>
      <c r="W1" s="33" t="s">
        <v>1</v>
      </c>
      <c r="X1" s="34"/>
      <c r="Y1" s="6" t="s">
        <v>9</v>
      </c>
      <c r="Z1" s="35" t="s">
        <v>1</v>
      </c>
      <c r="AA1" s="34"/>
      <c r="AB1" s="35" t="s">
        <v>6</v>
      </c>
      <c r="AC1" s="34"/>
      <c r="AD1" s="33" t="s">
        <v>1</v>
      </c>
      <c r="AE1" s="34"/>
      <c r="AF1" s="36" t="s">
        <v>8</v>
      </c>
      <c r="AG1" s="34"/>
      <c r="AH1" s="33" t="s">
        <v>1</v>
      </c>
      <c r="AI1" s="34"/>
      <c r="AJ1" s="6" t="s">
        <v>10</v>
      </c>
      <c r="AK1" s="35" t="s">
        <v>1</v>
      </c>
      <c r="AL1" s="34"/>
      <c r="AM1" s="6" t="s">
        <v>11</v>
      </c>
      <c r="AN1" s="33" t="s">
        <v>1</v>
      </c>
      <c r="AO1" s="34"/>
      <c r="AP1" s="8" t="s">
        <v>12</v>
      </c>
      <c r="AQ1" s="33" t="s">
        <v>1</v>
      </c>
      <c r="AR1" s="34"/>
      <c r="AS1" s="6" t="s">
        <v>13</v>
      </c>
      <c r="AT1" s="33" t="s">
        <v>1</v>
      </c>
      <c r="AU1" s="34"/>
      <c r="AV1" s="6" t="s">
        <v>14</v>
      </c>
      <c r="AW1" s="33" t="s">
        <v>1</v>
      </c>
      <c r="AX1" s="34"/>
      <c r="AY1" s="6" t="s">
        <v>15</v>
      </c>
      <c r="AZ1" s="33" t="s">
        <v>1</v>
      </c>
      <c r="BA1" s="34"/>
      <c r="BB1" s="6" t="s">
        <v>16</v>
      </c>
      <c r="BC1" s="33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6" t="s">
        <v>45</v>
      </c>
      <c r="B2" s="26">
        <v>15</v>
      </c>
      <c r="C2" s="26" t="s">
        <v>54</v>
      </c>
      <c r="D2" s="10">
        <v>0.73333333333333328</v>
      </c>
      <c r="E2" s="6" t="s">
        <v>45</v>
      </c>
      <c r="F2" s="26">
        <v>15</v>
      </c>
      <c r="G2" s="7">
        <v>15</v>
      </c>
      <c r="H2" s="6" t="s">
        <v>45</v>
      </c>
      <c r="I2" s="26">
        <v>39</v>
      </c>
      <c r="J2" s="7">
        <v>39</v>
      </c>
      <c r="K2" s="6" t="s">
        <v>45</v>
      </c>
      <c r="L2" s="6" t="s">
        <v>46</v>
      </c>
      <c r="M2" s="7" t="s">
        <v>47</v>
      </c>
      <c r="N2" s="7" t="s">
        <v>48</v>
      </c>
      <c r="O2" s="6" t="s">
        <v>45</v>
      </c>
      <c r="P2" s="7" t="s">
        <v>55</v>
      </c>
      <c r="Q2" s="7" t="s">
        <v>55</v>
      </c>
      <c r="R2" s="6" t="s">
        <v>45</v>
      </c>
      <c r="S2" s="7" t="s">
        <v>56</v>
      </c>
      <c r="T2" s="7" t="s">
        <v>56</v>
      </c>
      <c r="U2" s="6" t="s">
        <v>45</v>
      </c>
      <c r="V2" s="6" t="s">
        <v>49</v>
      </c>
      <c r="W2" s="7"/>
      <c r="X2" s="7" t="s">
        <v>48</v>
      </c>
      <c r="Y2" s="6" t="s">
        <v>45</v>
      </c>
      <c r="Z2" s="7" t="s">
        <v>54</v>
      </c>
      <c r="AA2" s="7" t="s">
        <v>54</v>
      </c>
      <c r="AB2" s="6" t="s">
        <v>45</v>
      </c>
      <c r="AC2" s="6" t="s">
        <v>51</v>
      </c>
      <c r="AD2" s="7">
        <v>3</v>
      </c>
      <c r="AE2" s="7" t="s">
        <v>53</v>
      </c>
      <c r="AF2" s="6" t="s">
        <v>45</v>
      </c>
      <c r="AG2" s="6" t="s">
        <v>50</v>
      </c>
      <c r="AH2" s="7">
        <v>2</v>
      </c>
      <c r="AI2" s="7" t="s">
        <v>52</v>
      </c>
      <c r="AJ2" s="6" t="s">
        <v>45</v>
      </c>
      <c r="AK2" s="7">
        <v>1</v>
      </c>
      <c r="AL2" s="7">
        <v>1</v>
      </c>
      <c r="AM2" s="6" t="s">
        <v>45</v>
      </c>
      <c r="AN2" s="7" t="s">
        <v>54</v>
      </c>
      <c r="AO2" s="7" t="s">
        <v>54</v>
      </c>
      <c r="AP2" s="6" t="s">
        <v>45</v>
      </c>
      <c r="AQ2" s="7" t="s">
        <v>54</v>
      </c>
      <c r="AR2" s="7" t="s">
        <v>54</v>
      </c>
      <c r="AS2" s="6" t="s">
        <v>45</v>
      </c>
      <c r="AT2" s="7" t="s">
        <v>57</v>
      </c>
      <c r="AU2" s="7" t="s">
        <v>57</v>
      </c>
      <c r="AV2" s="6" t="s">
        <v>45</v>
      </c>
      <c r="AW2" s="7" t="s">
        <v>54</v>
      </c>
      <c r="AX2" s="7" t="s">
        <v>54</v>
      </c>
      <c r="AY2" s="6" t="s">
        <v>45</v>
      </c>
      <c r="AZ2" s="7" t="s">
        <v>55</v>
      </c>
      <c r="BA2" s="7" t="s">
        <v>54</v>
      </c>
      <c r="BB2" s="6" t="s">
        <v>45</v>
      </c>
      <c r="BC2" s="7" t="s">
        <v>54</v>
      </c>
      <c r="BD2" s="7" t="s">
        <v>54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</sheetData>
  <mergeCells count="20"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Z1:BA1"/>
    <mergeCell ref="BC1:BD1"/>
    <mergeCell ref="AH1:AI1"/>
    <mergeCell ref="AK1:AL1"/>
    <mergeCell ref="AN1:AO1"/>
    <mergeCell ref="AQ1:AR1"/>
    <mergeCell ref="AT1:AU1"/>
    <mergeCell ref="AW1:AX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F3" sqref="F3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Больше-Арбайский детский сад</v>
      </c>
      <c r="B3" s="19">
        <f>IFERROR(((('Данные для ввода на bus.gov.ru'!F2/'Данные для ввода на bus.gov.ru'!G2)+('Данные для ввода на bus.gov.ru'!I2/'Данные для ввода на bus.gov.ru'!J2))/2*100)*0.3,"")</f>
        <v>30</v>
      </c>
      <c r="C3" s="17">
        <f>'Данные для ввода на bus.gov.ru'!N2*0.3</f>
        <v>30</v>
      </c>
      <c r="D3" s="19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20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2"/>
  <sheetViews>
    <sheetView workbookViewId="0">
      <selection activeCell="A3" sqref="A3:D8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Больше-Арбайский детский сад</v>
      </c>
      <c r="B3" s="7">
        <f>'Данные для ввода на bus.gov.ru'!X2*0.5</f>
        <v>50</v>
      </c>
      <c r="C3" s="13">
        <f>(('Данные для ввода на bus.gov.ru'!Z2/'Данные для ввода на bus.gov.ru'!AA2)*100)*0.5</f>
        <v>50</v>
      </c>
      <c r="D3" s="13">
        <f t="shared" ref="D3" si="0">B3+C3</f>
        <v>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B17" sqref="B17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Больше-Арбайский детский сад</v>
      </c>
      <c r="B3" s="12">
        <f>'Данные для ввода на bus.gov.ru'!AE2*0.3</f>
        <v>18</v>
      </c>
      <c r="C3" s="12">
        <f>'Данные для ввода на bus.gov.ru'!AI2*0.4</f>
        <v>16</v>
      </c>
      <c r="D3" s="14">
        <f>IFERROR((('Данные для ввода на bus.gov.ru'!AK2/'Данные для ввода на bus.gov.ru'!AL2)*100)*0.3,0)</f>
        <v>30</v>
      </c>
      <c r="E3" s="14">
        <f t="shared" ref="E3" si="0">B3+C3+D3</f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17" sqref="A17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'Данные для ввода на bus.gov.ru'!A2</f>
        <v>Больше-Арбайский детский сад</v>
      </c>
      <c r="B3" s="14">
        <f>(('Данные для ввода на bus.gov.ru'!AN2/'Данные для ввода на bus.gov.ru'!AO2)*100)*0.4</f>
        <v>40</v>
      </c>
      <c r="C3" s="13">
        <f>(('Данные для ввода на bus.gov.ru'!AQ2/'Данные для ввода на bus.gov.ru'!AR2)*100)*0.4</f>
        <v>40</v>
      </c>
      <c r="D3" s="14">
        <f>(('Данные для ввода на bus.gov.ru'!AT2/'Данные для ввода на bus.gov.ru'!AU2)*100)*0.2</f>
        <v>20</v>
      </c>
      <c r="E3" s="14">
        <f t="shared" ref="E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tabSelected="1" workbookViewId="0">
      <selection activeCell="E18" sqref="E18"/>
    </sheetView>
  </sheetViews>
  <sheetFormatPr defaultColWidth="14.42578125" defaultRowHeight="15" customHeight="1" x14ac:dyDescent="0.2"/>
  <cols>
    <col min="1" max="1" width="78.7109375" style="23" customWidth="1"/>
    <col min="2" max="16384" width="14.42578125" style="4"/>
  </cols>
  <sheetData>
    <row r="1" spans="1:26" ht="113.25" customHeight="1" x14ac:dyDescent="0.2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Больше-Арбайский детский сад</v>
      </c>
      <c r="B3" s="14">
        <f>(('Данные для ввода на bus.gov.ru'!AW2/'Данные для ввода на bus.gov.ru'!AX2)*100)*0.3</f>
        <v>30</v>
      </c>
      <c r="C3" s="14">
        <f>(('Данные для ввода на bus.gov.ru'!AZ2/'Данные для ввода на bus.gov.ru'!BA2)*100)*0.2</f>
        <v>18.181818181818183</v>
      </c>
      <c r="D3" s="14">
        <f>(('Данные для ввода на bus.gov.ru'!BC2/'Данные для ввода на bus.gov.ru'!BD2)*100)*0.5</f>
        <v>50</v>
      </c>
      <c r="E3" s="14">
        <f t="shared" ref="E3" si="0">B3+C3+D3</f>
        <v>98.181818181818187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4"/>
  <sheetViews>
    <sheetView workbookViewId="0">
      <selection activeCell="C12" sqref="C12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29" t="s">
        <v>38</v>
      </c>
      <c r="B1" s="30" t="s">
        <v>39</v>
      </c>
      <c r="C1" s="31" t="s">
        <v>40</v>
      </c>
      <c r="D1" s="31" t="s">
        <v>41</v>
      </c>
      <c r="E1" s="31" t="s">
        <v>42</v>
      </c>
      <c r="F1" s="31" t="s">
        <v>43</v>
      </c>
      <c r="G1" s="28" t="s">
        <v>44</v>
      </c>
      <c r="H1" s="32" t="s">
        <v>58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'Критерий 1'!A3</f>
        <v>Больше-Арбайский детский сад</v>
      </c>
      <c r="B3" s="13">
        <f>'Критерий 1'!E3</f>
        <v>100</v>
      </c>
      <c r="C3" s="13">
        <f>'Критерий 2'!D3</f>
        <v>100</v>
      </c>
      <c r="D3" s="13">
        <f>'Критерий 3'!E3</f>
        <v>64</v>
      </c>
      <c r="E3" s="13">
        <f>'Критерий 4'!E3</f>
        <v>100</v>
      </c>
      <c r="F3" s="13">
        <f>'Критерий 5'!E3</f>
        <v>98.181818181818187</v>
      </c>
      <c r="G3" s="13">
        <f t="shared" ref="G3" si="0">AVERAGE(B3:F3)</f>
        <v>92.436363636363637</v>
      </c>
      <c r="H3" s="28">
        <v>80.62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Арбай сад</cp:lastModifiedBy>
  <cp:lastPrinted>2023-05-15T04:48:56Z</cp:lastPrinted>
  <dcterms:created xsi:type="dcterms:W3CDTF">2020-05-15T11:20:41Z</dcterms:created>
  <dcterms:modified xsi:type="dcterms:W3CDTF">2023-06-14T06:00:23Z</dcterms:modified>
</cp:coreProperties>
</file>